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export_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<sst xmlns="http://schemas.openxmlformats.org/spreadsheetml/2006/main" count="132" uniqueCount="109">
  <si>
    <t>企业名称</t>
  </si>
  <si>
    <t>企业编号</t>
  </si>
  <si>
    <t>法人代表</t>
  </si>
  <si>
    <t>企业开户行行号</t>
  </si>
  <si>
    <t>返还人数</t>
  </si>
  <si>
    <t>缴费金额</t>
  </si>
  <si>
    <t>返还金额</t>
  </si>
  <si>
    <t>备注</t>
  </si>
  <si>
    <t>包头市鑫泰鑫医药有限公司韩庆坝店</t>
  </si>
  <si>
    <t>张永红</t>
  </si>
  <si>
    <t>欠费202007</t>
  </si>
  <si>
    <t>包头市通和园林绿化工程有限公司九原分公司</t>
  </si>
  <si>
    <t>张成斌</t>
  </si>
  <si>
    <t>交到202504</t>
  </si>
  <si>
    <t>包头市双胜建筑劳务有限责任公司</t>
  </si>
  <si>
    <t>史胜军</t>
  </si>
  <si>
    <t>交到202502</t>
  </si>
  <si>
    <t>包头市世纪宏丰家俱制造有限公司</t>
  </si>
  <si>
    <t>王恩生</t>
  </si>
  <si>
    <t>交到202505</t>
  </si>
  <si>
    <t>内蒙古建伟钢构有限公司</t>
  </si>
  <si>
    <t>丁宝山</t>
  </si>
  <si>
    <t>内蒙古欧德搜智企业服务有限责任公司</t>
  </si>
  <si>
    <t>刘晓茹</t>
  </si>
  <si>
    <t>欠费202003</t>
  </si>
  <si>
    <t>包头市广众化工有限公司</t>
  </si>
  <si>
    <t>内蒙古易睿阁科技有限公司</t>
  </si>
  <si>
    <t>李长栋</t>
  </si>
  <si>
    <t>内蒙古信诺坤达商贸有限公司</t>
  </si>
  <si>
    <t>赵平</t>
  </si>
  <si>
    <t>交到202503</t>
  </si>
  <si>
    <t>包头市海嘉科技有限责任公司</t>
  </si>
  <si>
    <t>武元刚</t>
  </si>
  <si>
    <t>交到202508</t>
  </si>
  <si>
    <t>内蒙古可巨医疗器械有限公司</t>
  </si>
  <si>
    <t>赵茂林</t>
  </si>
  <si>
    <t>欠费202002</t>
  </si>
  <si>
    <t>包头市尊龙蚯蚓种苗有限责任公司</t>
  </si>
  <si>
    <t>吕善杰</t>
  </si>
  <si>
    <t>内蒙古聚合荣信商贸有限责任公司</t>
  </si>
  <si>
    <t>王宝生</t>
  </si>
  <si>
    <t>九原区玉香服装店</t>
  </si>
  <si>
    <t>张玉香</t>
  </si>
  <si>
    <t>包头市鑫惠达工贸有限责任公司</t>
  </si>
  <si>
    <t>6246S895</t>
  </si>
  <si>
    <t>胡国刚</t>
  </si>
  <si>
    <t>无开户行、交到202502</t>
  </si>
  <si>
    <t>包头市海纳轮胎贸易有限公司</t>
  </si>
  <si>
    <t>6246S889</t>
  </si>
  <si>
    <t>谢保卫</t>
  </si>
  <si>
    <t>无开户行</t>
  </si>
  <si>
    <t>包头惠垣稀土有限公司</t>
  </si>
  <si>
    <t>6246S816</t>
  </si>
  <si>
    <t>胡正</t>
  </si>
  <si>
    <t>包头市海川机械制造有限公司</t>
  </si>
  <si>
    <t>6246S754</t>
  </si>
  <si>
    <t>包头市鑫盛源钢构彩板有限责任公司</t>
  </si>
  <si>
    <t>6246S699</t>
  </si>
  <si>
    <t>冉凡峰</t>
  </si>
  <si>
    <t>包头市阿齐兹伊洁康餮具消毒有限责任公司</t>
  </si>
  <si>
    <t>6246S628</t>
  </si>
  <si>
    <t>交到202506</t>
  </si>
  <si>
    <t>包头坤亚轻钢彩板有限公司</t>
  </si>
  <si>
    <t>6246S547</t>
  </si>
  <si>
    <t>陈国栋</t>
  </si>
  <si>
    <t>交到202501</t>
  </si>
  <si>
    <t>包头市杜氏建材有限责任公司九原分公司</t>
  </si>
  <si>
    <t>6246S482</t>
  </si>
  <si>
    <t>杜飞</t>
  </si>
  <si>
    <t>缺2025年全年</t>
  </si>
  <si>
    <t>包头鹿城水务有限公司</t>
  </si>
  <si>
    <t>6246S455</t>
  </si>
  <si>
    <t>赵德强</t>
  </si>
  <si>
    <t>环罚</t>
  </si>
  <si>
    <t>包头市双利鑫橡胶物资有限公司</t>
  </si>
  <si>
    <t>6246S375</t>
  </si>
  <si>
    <t>徐朝清</t>
  </si>
  <si>
    <t>巨鑫冷弯型钢有限公司(184)</t>
  </si>
  <si>
    <t>6246S359</t>
  </si>
  <si>
    <t>包头市宏刚物业服务有限公司</t>
  </si>
  <si>
    <t>郭建刚</t>
  </si>
  <si>
    <t>内蒙古盛世博业工程机械有限公司</t>
  </si>
  <si>
    <t>赵鸿宇</t>
  </si>
  <si>
    <t>内蒙古鑫民安应急物资装备有限公司</t>
  </si>
  <si>
    <t>张小华</t>
  </si>
  <si>
    <t>包头市汇鑫劳务派遣有限责任公司</t>
  </si>
  <si>
    <t>杨云全</t>
  </si>
  <si>
    <t>劳务派遣</t>
  </si>
  <si>
    <t>包头市阳源农业设备有限公司</t>
  </si>
  <si>
    <t>温州建峰矿山工程有限公司驻包头鑫达黄金公司项目部</t>
  </si>
  <si>
    <t>何学东</t>
  </si>
  <si>
    <t>该企业不申领</t>
  </si>
  <si>
    <t>包头九原工业园区开发建设有限责任公司</t>
  </si>
  <si>
    <t>包头市宏达防水工程有限责任公司</t>
  </si>
  <si>
    <t>王宏耀</t>
  </si>
  <si>
    <t>包头市皇氏商贸有限公司</t>
  </si>
  <si>
    <t>郝建梅</t>
  </si>
  <si>
    <t>国运玖鹿（内蒙古）供应链管理有限公司</t>
  </si>
  <si>
    <t>黄光进</t>
  </si>
  <si>
    <t>包头市九原区晶发镀膜玻璃有限责任公司</t>
  </si>
  <si>
    <t>王俊伟</t>
  </si>
  <si>
    <t>包头市九园区园林给排水维修服务部</t>
  </si>
  <si>
    <t>包头市建文养殖有限责任公司</t>
  </si>
  <si>
    <t>王建文</t>
  </si>
  <si>
    <t xml:space="preserve">差额调整202301-202308（欠费202310） </t>
  </si>
  <si>
    <t>包头市东华金属回收有限公司</t>
  </si>
  <si>
    <t>牛顺喜</t>
  </si>
  <si>
    <t>包头腾茂汽车销售服务有限公司</t>
  </si>
  <si>
    <t>梁靖东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</si>
</sst>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SheetLayoutView="60" workbookViewId="0">
      <selection activeCell="O13" sqref="O13"/>
    </sheetView>
  </sheetViews>
  <sheetFormatPr defaultColWidth="9" defaultRowHeight="13.5" outlineLevelCol="7"/>
  <cols>
    <col min="1" max="1" width="46.125" customWidth="1"/>
    <col min="2" max="2" width="16" customWidth="1"/>
    <col min="3" max="3" width="8.875" customWidth="1"/>
    <col min="4" max="4" width="1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tr">
        <f>"62607198"</f>
        <v>62607198</v>
      </c>
      <c r="C2" t="s">
        <v>9</v>
      </c>
      <c r="D2" t="str">
        <f>"102"</f>
        <v>102</v>
      </c>
      <c r="E2" t="str">
        <f t="shared" ref="E2:E7" si="0">"1"</f>
        <v>1</v>
      </c>
      <c r="F2" t="str">
        <f t="shared" ref="F2:F7" si="1">"583.68"</f>
        <v>583.68</v>
      </c>
      <c r="G2" t="str">
        <f t="shared" ref="G2:G7" si="2">"350.21"</f>
        <v>350.21</v>
      </c>
      <c r="H2" t="s">
        <v>10</v>
      </c>
    </row>
    <row r="3" spans="1:8">
      <c r="A3" t="s">
        <v>11</v>
      </c>
      <c r="B3" t="str">
        <f>"62606598"</f>
        <v>62606598</v>
      </c>
      <c r="C3" t="s">
        <v>12</v>
      </c>
      <c r="D3" t="str">
        <f>"310192049049"</f>
        <v>310192049049</v>
      </c>
      <c r="E3" t="str">
        <f t="shared" si="0"/>
        <v>1</v>
      </c>
      <c r="F3" t="str">
        <f t="shared" si="1"/>
        <v>583.68</v>
      </c>
      <c r="G3" t="str">
        <f t="shared" si="2"/>
        <v>350.21</v>
      </c>
      <c r="H3" t="s">
        <v>13</v>
      </c>
    </row>
    <row r="4" spans="1:8">
      <c r="A4" t="s">
        <v>14</v>
      </c>
      <c r="B4" t="str">
        <f>"62599349"</f>
        <v>62599349</v>
      </c>
      <c r="C4" t="s">
        <v>15</v>
      </c>
      <c r="D4" t="str">
        <f>"104192003011"</f>
        <v>104192003011</v>
      </c>
      <c r="E4" t="str">
        <f t="shared" si="0"/>
        <v>1</v>
      </c>
      <c r="F4" t="str">
        <f t="shared" si="1"/>
        <v>583.68</v>
      </c>
      <c r="G4" t="str">
        <f t="shared" si="2"/>
        <v>350.21</v>
      </c>
      <c r="H4" t="s">
        <v>16</v>
      </c>
    </row>
    <row r="5" spans="1:8">
      <c r="A5" t="s">
        <v>17</v>
      </c>
      <c r="B5" t="str">
        <f>"62574799"</f>
        <v>62574799</v>
      </c>
      <c r="C5" t="s">
        <v>18</v>
      </c>
      <c r="D5" t="str">
        <f>"105192066485"</f>
        <v>105192066485</v>
      </c>
      <c r="E5" t="str">
        <f t="shared" ref="E5:E9" si="3">"2"</f>
        <v>2</v>
      </c>
      <c r="F5" t="str">
        <f>"1167.36"</f>
        <v>1167.36</v>
      </c>
      <c r="G5" t="str">
        <f>"700.42"</f>
        <v>700.42</v>
      </c>
      <c r="H5" t="s">
        <v>19</v>
      </c>
    </row>
    <row r="6" spans="1:8">
      <c r="A6" t="s">
        <v>20</v>
      </c>
      <c r="B6" t="str">
        <f>"62563901"</f>
        <v>62563901</v>
      </c>
      <c r="C6" t="s">
        <v>21</v>
      </c>
      <c r="D6" t="str">
        <f>"313192000370"</f>
        <v>313192000370</v>
      </c>
      <c r="E6" t="str">
        <f>"9"</f>
        <v>9</v>
      </c>
      <c r="F6" t="str">
        <f>"3453.44"</f>
        <v>3453.44</v>
      </c>
      <c r="G6" t="str">
        <f>"2072.06"</f>
        <v>2072.06</v>
      </c>
      <c r="H6" t="s">
        <v>19</v>
      </c>
    </row>
    <row r="7" spans="1:8">
      <c r="A7" t="s">
        <v>22</v>
      </c>
      <c r="B7" t="str">
        <f>"62562248"</f>
        <v>62562248</v>
      </c>
      <c r="C7" t="s">
        <v>23</v>
      </c>
      <c r="D7" t="str">
        <f>"104"</f>
        <v>104</v>
      </c>
      <c r="E7" t="str">
        <f t="shared" si="0"/>
        <v>1</v>
      </c>
      <c r="F7" t="str">
        <f t="shared" si="1"/>
        <v>583.68</v>
      </c>
      <c r="G7" t="str">
        <f t="shared" si="2"/>
        <v>350.21</v>
      </c>
      <c r="H7" t="s">
        <v>24</v>
      </c>
    </row>
    <row r="8" spans="1:8">
      <c r="A8" t="s">
        <v>25</v>
      </c>
      <c r="B8" t="str">
        <f>"62557048"</f>
        <v>62557048</v>
      </c>
      <c r="D8" t="str">
        <f>"402192067000"</f>
        <v>402192067000</v>
      </c>
      <c r="E8" t="str">
        <f t="shared" si="3"/>
        <v>2</v>
      </c>
      <c r="F8" t="str">
        <f>"1167.36"</f>
        <v>1167.36</v>
      </c>
      <c r="G8" t="str">
        <f>"700.42"</f>
        <v>700.42</v>
      </c>
      <c r="H8" t="s">
        <v>16</v>
      </c>
    </row>
    <row r="9" spans="1:8">
      <c r="A9" t="s">
        <v>26</v>
      </c>
      <c r="B9" t="str">
        <f>"62537948"</f>
        <v>62537948</v>
      </c>
      <c r="C9" t="s">
        <v>27</v>
      </c>
      <c r="D9" t="str">
        <f>"310"</f>
        <v>310</v>
      </c>
      <c r="E9" t="str">
        <f t="shared" si="3"/>
        <v>2</v>
      </c>
      <c r="F9" t="str">
        <f>"1021.44"</f>
        <v>1021.44</v>
      </c>
      <c r="G9" t="str">
        <f>"612.86"</f>
        <v>612.86</v>
      </c>
      <c r="H9" t="s">
        <v>13</v>
      </c>
    </row>
    <row r="10" spans="1:8">
      <c r="A10" t="s">
        <v>28</v>
      </c>
      <c r="B10" t="str">
        <f>"62530848"</f>
        <v>62530848</v>
      </c>
      <c r="C10" t="s">
        <v>29</v>
      </c>
      <c r="D10" t="str">
        <f>"105192066838"</f>
        <v>105192066838</v>
      </c>
      <c r="E10" t="str">
        <f>"1"</f>
        <v>1</v>
      </c>
      <c r="F10" t="str">
        <f>"600"</f>
        <v>600</v>
      </c>
      <c r="G10" t="str">
        <f>"360"</f>
        <v>360</v>
      </c>
      <c r="H10" t="s">
        <v>30</v>
      </c>
    </row>
    <row r="11" spans="1:8">
      <c r="A11" t="s">
        <v>31</v>
      </c>
      <c r="B11" t="str">
        <f>"62526848"</f>
        <v>62526848</v>
      </c>
      <c r="C11" t="s">
        <v>32</v>
      </c>
      <c r="D11" t="str">
        <f>"313192000177"</f>
        <v>313192000177</v>
      </c>
      <c r="E11" t="str">
        <f>"2"</f>
        <v>2</v>
      </c>
      <c r="F11" t="str">
        <f>"1783.68"</f>
        <v>1783.68</v>
      </c>
      <c r="G11" t="str">
        <f>"1070.21"</f>
        <v>1070.21</v>
      </c>
      <c r="H11" t="s">
        <v>33</v>
      </c>
    </row>
    <row r="12" spans="1:8">
      <c r="A12" t="s">
        <v>34</v>
      </c>
      <c r="B12" t="str">
        <f>"62519650"</f>
        <v>62519650</v>
      </c>
      <c r="C12" t="s">
        <v>35</v>
      </c>
      <c r="D12" t="str">
        <f>"105"</f>
        <v>105</v>
      </c>
      <c r="E12" t="str">
        <f>"5"</f>
        <v>5</v>
      </c>
      <c r="F12" t="str">
        <f>"2529.28"</f>
        <v>2529.28</v>
      </c>
      <c r="G12" t="str">
        <f>"1517.57"</f>
        <v>1517.57</v>
      </c>
      <c r="H12" t="s">
        <v>36</v>
      </c>
    </row>
    <row r="13" spans="1:8">
      <c r="A13" t="s">
        <v>37</v>
      </c>
      <c r="B13" t="str">
        <f>"62510499"</f>
        <v>62510499</v>
      </c>
      <c r="C13" t="s">
        <v>38</v>
      </c>
      <c r="D13" t="str">
        <f>"402192087274"</f>
        <v>402192087274</v>
      </c>
      <c r="E13" t="str">
        <f t="shared" ref="E13:E17" si="4">"1"</f>
        <v>1</v>
      </c>
      <c r="F13" t="str">
        <f>"587.76"</f>
        <v>587.76</v>
      </c>
      <c r="G13" t="str">
        <f>"352.66"</f>
        <v>352.66</v>
      </c>
      <c r="H13" t="s">
        <v>30</v>
      </c>
    </row>
    <row r="14" spans="1:8">
      <c r="A14" t="s">
        <v>39</v>
      </c>
      <c r="B14" t="str">
        <f>"62481949"</f>
        <v>62481949</v>
      </c>
      <c r="C14" t="s">
        <v>40</v>
      </c>
      <c r="D14" t="str">
        <f>"105192066838"</f>
        <v>105192066838</v>
      </c>
      <c r="E14" t="str">
        <f>"3"</f>
        <v>3</v>
      </c>
      <c r="F14" t="str">
        <f>"2047.76"</f>
        <v>2047.76</v>
      </c>
      <c r="G14" t="str">
        <f>"1228.66"</f>
        <v>1228.66</v>
      </c>
      <c r="H14" t="s">
        <v>30</v>
      </c>
    </row>
    <row r="15" spans="1:8">
      <c r="A15" t="s">
        <v>41</v>
      </c>
      <c r="B15" t="str">
        <f>"62472948"</f>
        <v>62472948</v>
      </c>
      <c r="C15" t="s">
        <v>42</v>
      </c>
      <c r="D15" t="str">
        <f>"105192066758"</f>
        <v>105192066758</v>
      </c>
      <c r="E15" t="str">
        <f>"4"</f>
        <v>4</v>
      </c>
      <c r="F15" t="str">
        <f>"2042.88"</f>
        <v>2042.88</v>
      </c>
      <c r="G15" t="str">
        <f>"1225.73"</f>
        <v>1225.73</v>
      </c>
      <c r="H15" t="s">
        <v>19</v>
      </c>
    </row>
    <row r="16" spans="1:8">
      <c r="A16" t="s">
        <v>43</v>
      </c>
      <c r="B16" t="s">
        <v>44</v>
      </c>
      <c r="C16" t="s">
        <v>45</v>
      </c>
      <c r="E16" t="str">
        <f t="shared" si="4"/>
        <v>1</v>
      </c>
      <c r="F16" t="str">
        <f t="shared" ref="F16:F19" si="5">"583.68"</f>
        <v>583.68</v>
      </c>
      <c r="G16" t="str">
        <f t="shared" ref="G16:G19" si="6">"350.21"</f>
        <v>350.21</v>
      </c>
      <c r="H16" t="s">
        <v>46</v>
      </c>
    </row>
    <row r="17" spans="1:8">
      <c r="A17" t="s">
        <v>47</v>
      </c>
      <c r="B17" t="s">
        <v>48</v>
      </c>
      <c r="C17" t="s">
        <v>49</v>
      </c>
      <c r="E17" t="str">
        <f t="shared" si="4"/>
        <v>1</v>
      </c>
      <c r="F17" t="str">
        <f t="shared" si="5"/>
        <v>583.68</v>
      </c>
      <c r="G17" t="str">
        <f t="shared" si="6"/>
        <v>350.21</v>
      </c>
      <c r="H17" t="s">
        <v>50</v>
      </c>
    </row>
    <row r="18" spans="1:8">
      <c r="A18" t="s">
        <v>51</v>
      </c>
      <c r="B18" t="s">
        <v>52</v>
      </c>
      <c r="C18" t="s">
        <v>53</v>
      </c>
      <c r="D18" t="str">
        <f>"102192001207"</f>
        <v>102192001207</v>
      </c>
      <c r="E18" t="str">
        <f>"7"</f>
        <v>7</v>
      </c>
      <c r="F18" t="str">
        <f>"4085.76"</f>
        <v>4085.76</v>
      </c>
      <c r="G18" t="str">
        <f>"2451.46"</f>
        <v>2451.46</v>
      </c>
      <c r="H18" t="s">
        <v>50</v>
      </c>
    </row>
    <row r="19" spans="1:8">
      <c r="A19" t="s">
        <v>54</v>
      </c>
      <c r="B19" t="s">
        <v>55</v>
      </c>
      <c r="E19" t="str">
        <f>"1"</f>
        <v>1</v>
      </c>
      <c r="F19" t="str">
        <f t="shared" si="5"/>
        <v>583.68</v>
      </c>
      <c r="G19" t="str">
        <f t="shared" si="6"/>
        <v>350.21</v>
      </c>
      <c r="H19" t="s">
        <v>50</v>
      </c>
    </row>
    <row r="20" spans="1:8">
      <c r="A20" t="s">
        <v>56</v>
      </c>
      <c r="B20" t="s">
        <v>57</v>
      </c>
      <c r="C20" t="s">
        <v>58</v>
      </c>
      <c r="E20" t="str">
        <f t="shared" ref="E20:E22" si="7">"2"</f>
        <v>2</v>
      </c>
      <c r="F20" t="str">
        <f t="shared" ref="F20:F22" si="8">"1167.36"</f>
        <v>1167.36</v>
      </c>
      <c r="G20" t="str">
        <f t="shared" ref="G20:G22" si="9">"700.42"</f>
        <v>700.42</v>
      </c>
      <c r="H20" t="s">
        <v>50</v>
      </c>
    </row>
    <row r="21" spans="1:8">
      <c r="A21" t="s">
        <v>59</v>
      </c>
      <c r="B21" t="s">
        <v>60</v>
      </c>
      <c r="E21" t="str">
        <f t="shared" si="7"/>
        <v>2</v>
      </c>
      <c r="F21" t="str">
        <f t="shared" si="8"/>
        <v>1167.36</v>
      </c>
      <c r="G21" t="str">
        <f t="shared" si="9"/>
        <v>700.42</v>
      </c>
      <c r="H21" t="s">
        <v>61</v>
      </c>
    </row>
    <row r="22" spans="1:8">
      <c r="A22" t="s">
        <v>62</v>
      </c>
      <c r="B22" t="s">
        <v>63</v>
      </c>
      <c r="C22" t="s">
        <v>64</v>
      </c>
      <c r="E22" t="str">
        <f t="shared" si="7"/>
        <v>2</v>
      </c>
      <c r="F22" t="str">
        <f t="shared" si="8"/>
        <v>1167.36</v>
      </c>
      <c r="G22" t="str">
        <f t="shared" si="9"/>
        <v>700.42</v>
      </c>
      <c r="H22" t="s">
        <v>65</v>
      </c>
    </row>
    <row r="23" spans="1:8">
      <c r="A23" t="s">
        <v>66</v>
      </c>
      <c r="B23" t="s">
        <v>67</v>
      </c>
      <c r="C23" t="s">
        <v>68</v>
      </c>
      <c r="D23" t="str">
        <f>"402192080025"</f>
        <v>402192080025</v>
      </c>
      <c r="E23" t="str">
        <f t="shared" ref="E23:E27" si="10">"1"</f>
        <v>1</v>
      </c>
      <c r="F23" t="str">
        <f>"1957.84"</f>
        <v>1957.84</v>
      </c>
      <c r="G23" t="str">
        <f>"1174.7"</f>
        <v>1174.7</v>
      </c>
      <c r="H23" t="s">
        <v>69</v>
      </c>
    </row>
    <row r="24" spans="1:8">
      <c r="A24" t="s">
        <v>70</v>
      </c>
      <c r="B24" t="s">
        <v>71</v>
      </c>
      <c r="C24" t="s">
        <v>72</v>
      </c>
      <c r="D24" t="str">
        <f>"102192001207"</f>
        <v>102192001207</v>
      </c>
      <c r="E24" t="str">
        <f>"35"</f>
        <v>35</v>
      </c>
      <c r="F24" t="str">
        <f>"22877.96"</f>
        <v>22877.96</v>
      </c>
      <c r="G24" t="str">
        <f>"13726.78"</f>
        <v>13726.78</v>
      </c>
      <c r="H24" t="s">
        <v>73</v>
      </c>
    </row>
    <row r="25" spans="1:8">
      <c r="A25" t="s">
        <v>74</v>
      </c>
      <c r="B25" t="s">
        <v>75</v>
      </c>
      <c r="C25" t="s">
        <v>76</v>
      </c>
      <c r="E25" t="str">
        <f t="shared" si="10"/>
        <v>1</v>
      </c>
      <c r="F25" t="str">
        <f t="shared" ref="F25:F29" si="11">"583.68"</f>
        <v>583.68</v>
      </c>
      <c r="G25" t="str">
        <f t="shared" ref="G25:G29" si="12">"350.21"</f>
        <v>350.21</v>
      </c>
      <c r="H25" t="s">
        <v>61</v>
      </c>
    </row>
    <row r="26" spans="1:8">
      <c r="A26" t="s">
        <v>77</v>
      </c>
      <c r="B26" t="s">
        <v>78</v>
      </c>
      <c r="E26" t="str">
        <f t="shared" si="10"/>
        <v>1</v>
      </c>
      <c r="F26" t="str">
        <f t="shared" si="11"/>
        <v>583.68</v>
      </c>
      <c r="G26" t="str">
        <f t="shared" si="12"/>
        <v>350.21</v>
      </c>
      <c r="H26" t="s">
        <v>50</v>
      </c>
    </row>
    <row r="27" spans="1:8">
      <c r="A27" t="s">
        <v>79</v>
      </c>
      <c r="B27" t="str">
        <f>"62469399"</f>
        <v>62469399</v>
      </c>
      <c r="C27" t="s">
        <v>80</v>
      </c>
      <c r="D27" t="str">
        <f>"104192003062"</f>
        <v>104192003062</v>
      </c>
      <c r="E27" t="str">
        <f t="shared" si="10"/>
        <v>1</v>
      </c>
      <c r="F27" t="str">
        <f>"595.92"</f>
        <v>595.92</v>
      </c>
      <c r="G27" t="str">
        <f>"357.55"</f>
        <v>357.55</v>
      </c>
      <c r="H27" t="s">
        <v>69</v>
      </c>
    </row>
    <row r="28" ht="12" customHeight="1" spans="1:8">
      <c r="A28" t="s">
        <v>81</v>
      </c>
      <c r="B28" t="str">
        <f>"62462948"</f>
        <v>62462948</v>
      </c>
      <c r="C28" t="s">
        <v>82</v>
      </c>
      <c r="D28" t="str">
        <f>"105"</f>
        <v>105</v>
      </c>
      <c r="E28" t="str">
        <f>"3"</f>
        <v>3</v>
      </c>
      <c r="F28" t="str">
        <f>"1821.44"</f>
        <v>1821.44</v>
      </c>
      <c r="G28" t="str">
        <f>"1092.86"</f>
        <v>1092.86</v>
      </c>
      <c r="H28" t="s">
        <v>24</v>
      </c>
    </row>
    <row r="29" spans="1:8">
      <c r="A29" t="s">
        <v>83</v>
      </c>
      <c r="B29" t="str">
        <f>"62449848"</f>
        <v>62449848</v>
      </c>
      <c r="C29" t="s">
        <v>84</v>
      </c>
      <c r="D29" t="str">
        <f>"105192066688"</f>
        <v>105192066688</v>
      </c>
      <c r="E29" t="str">
        <f>"1"</f>
        <v>1</v>
      </c>
      <c r="F29" t="str">
        <f t="shared" si="11"/>
        <v>583.68</v>
      </c>
      <c r="G29" t="str">
        <f t="shared" si="12"/>
        <v>350.21</v>
      </c>
      <c r="H29" t="s">
        <v>19</v>
      </c>
    </row>
    <row r="30" spans="1:8">
      <c r="A30" t="s">
        <v>85</v>
      </c>
      <c r="B30" t="str">
        <f>"62367098"</f>
        <v>62367098</v>
      </c>
      <c r="C30" t="s">
        <v>86</v>
      </c>
      <c r="D30" t="str">
        <f>"320192000008"</f>
        <v>320192000008</v>
      </c>
      <c r="E30" t="str">
        <f>"3"</f>
        <v>3</v>
      </c>
      <c r="F30" t="str">
        <f>"1751.04"</f>
        <v>1751.04</v>
      </c>
      <c r="G30" t="str">
        <f>"1050.62"</f>
        <v>1050.62</v>
      </c>
      <c r="H30" t="s">
        <v>87</v>
      </c>
    </row>
    <row r="31" spans="1:8">
      <c r="A31" t="s">
        <v>88</v>
      </c>
      <c r="B31" t="str">
        <f>"62347794"</f>
        <v>62347794</v>
      </c>
      <c r="D31" t="str">
        <f>"103192060813"</f>
        <v>103192060813</v>
      </c>
      <c r="E31" t="str">
        <f>"1"</f>
        <v>1</v>
      </c>
      <c r="F31" t="str">
        <f>"583.68"</f>
        <v>583.68</v>
      </c>
      <c r="G31" t="str">
        <f>"350.21"</f>
        <v>350.21</v>
      </c>
      <c r="H31" t="s">
        <v>19</v>
      </c>
    </row>
    <row r="32" spans="1:8">
      <c r="A32" t="s">
        <v>89</v>
      </c>
      <c r="B32" t="str">
        <f>"62340694"</f>
        <v>62340694</v>
      </c>
      <c r="C32" t="s">
        <v>90</v>
      </c>
      <c r="D32" t="str">
        <f>"402192080033"</f>
        <v>402192080033</v>
      </c>
      <c r="E32" t="str">
        <f>"10"</f>
        <v>10</v>
      </c>
      <c r="F32" t="str">
        <f>"15900.44"</f>
        <v>15900.44</v>
      </c>
      <c r="G32" t="str">
        <f>"9540.26"</f>
        <v>9540.26</v>
      </c>
      <c r="H32" t="s">
        <v>91</v>
      </c>
    </row>
    <row r="33" spans="1:8">
      <c r="A33" t="s">
        <v>92</v>
      </c>
      <c r="B33" t="str">
        <f>"62337644"</f>
        <v>62337644</v>
      </c>
      <c r="D33" t="str">
        <f>"105192066758"</f>
        <v>105192066758</v>
      </c>
      <c r="E33" t="str">
        <f>"5"</f>
        <v>5</v>
      </c>
      <c r="F33" t="str">
        <f>"2918.4"</f>
        <v>2918.4</v>
      </c>
      <c r="G33" t="str">
        <f>"1751.04"</f>
        <v>1751.04</v>
      </c>
      <c r="H33" t="s">
        <v>19</v>
      </c>
    </row>
    <row r="34" spans="1:8">
      <c r="A34" t="s">
        <v>93</v>
      </c>
      <c r="B34" t="str">
        <f>"62264594"</f>
        <v>62264594</v>
      </c>
      <c r="C34" t="s">
        <v>94</v>
      </c>
      <c r="D34" t="str">
        <f>"313192000482"</f>
        <v>313192000482</v>
      </c>
      <c r="E34" t="str">
        <f>"5"</f>
        <v>5</v>
      </c>
      <c r="F34" t="str">
        <f>"2918.4"</f>
        <v>2918.4</v>
      </c>
      <c r="G34" t="str">
        <f>"1751.04"</f>
        <v>1751.04</v>
      </c>
      <c r="H34" t="s">
        <v>30</v>
      </c>
    </row>
    <row r="35" spans="1:8">
      <c r="A35" t="s">
        <v>95</v>
      </c>
      <c r="B35" t="str">
        <f>"62259744"</f>
        <v>62259744</v>
      </c>
      <c r="C35" t="s">
        <v>96</v>
      </c>
      <c r="E35" t="str">
        <f t="shared" ref="E35:E40" si="13">"1"</f>
        <v>1</v>
      </c>
      <c r="F35" t="str">
        <f t="shared" ref="F35:F40" si="14">"583.68"</f>
        <v>583.68</v>
      </c>
      <c r="G35" t="str">
        <f t="shared" ref="G35:G40" si="15">"350.21"</f>
        <v>350.21</v>
      </c>
      <c r="H35" t="s">
        <v>61</v>
      </c>
    </row>
    <row r="36" spans="1:8">
      <c r="A36" t="s">
        <v>97</v>
      </c>
      <c r="B36" t="str">
        <f>"62259100444936"</f>
        <v>62259100444936</v>
      </c>
      <c r="C36" t="s">
        <v>98</v>
      </c>
      <c r="D36" t="str">
        <f>"402192080025"</f>
        <v>402192080025</v>
      </c>
      <c r="E36" t="str">
        <f>"7"</f>
        <v>7</v>
      </c>
      <c r="F36" t="str">
        <f>"4470.76"</f>
        <v>4470.76</v>
      </c>
      <c r="G36" t="str">
        <f>"2682.46"</f>
        <v>2682.46</v>
      </c>
      <c r="H36" t="s">
        <v>61</v>
      </c>
    </row>
    <row r="37" spans="1:8">
      <c r="A37" t="s">
        <v>99</v>
      </c>
      <c r="B37" t="str">
        <f>"6219659055"</f>
        <v>6219659055</v>
      </c>
      <c r="C37" t="s">
        <v>100</v>
      </c>
      <c r="D37" t="str">
        <f>"402192080025"</f>
        <v>402192080025</v>
      </c>
      <c r="E37" t="str">
        <f>"2"</f>
        <v>2</v>
      </c>
      <c r="F37" t="str">
        <f>"1507.84"</f>
        <v>1507.84</v>
      </c>
      <c r="G37" t="str">
        <f>"904.7"</f>
        <v>904.7</v>
      </c>
      <c r="H37" t="s">
        <v>30</v>
      </c>
    </row>
    <row r="38" spans="1:8">
      <c r="A38" t="s">
        <v>101</v>
      </c>
      <c r="B38" t="str">
        <f>"6219656695"</f>
        <v>6219656695</v>
      </c>
      <c r="E38" t="str">
        <f>"2"</f>
        <v>2</v>
      </c>
      <c r="F38" t="str">
        <f>"1167.36"</f>
        <v>1167.36</v>
      </c>
      <c r="G38" t="str">
        <f>"700.42"</f>
        <v>700.42</v>
      </c>
      <c r="H38" t="s">
        <v>50</v>
      </c>
    </row>
    <row r="39" spans="1:8">
      <c r="A39" t="s">
        <v>102</v>
      </c>
      <c r="B39" t="str">
        <f>"6219637886"</f>
        <v>6219637886</v>
      </c>
      <c r="C39" t="s">
        <v>103</v>
      </c>
      <c r="E39" t="str">
        <f t="shared" si="13"/>
        <v>1</v>
      </c>
      <c r="F39" t="str">
        <f t="shared" si="14"/>
        <v>583.68</v>
      </c>
      <c r="G39" t="str">
        <f t="shared" si="15"/>
        <v>350.21</v>
      </c>
      <c r="H39" t="s">
        <v>104</v>
      </c>
    </row>
    <row r="40" spans="1:8">
      <c r="A40" t="s">
        <v>105</v>
      </c>
      <c r="B40" t="str">
        <f>"6219618400"</f>
        <v>6219618400</v>
      </c>
      <c r="C40" t="s">
        <v>106</v>
      </c>
      <c r="E40" t="str">
        <f t="shared" si="13"/>
        <v>1</v>
      </c>
      <c r="F40" t="str">
        <f t="shared" si="14"/>
        <v>583.68</v>
      </c>
      <c r="G40" t="str">
        <f t="shared" si="15"/>
        <v>350.21</v>
      </c>
      <c r="H40" t="s">
        <v>13</v>
      </c>
    </row>
    <row r="41" spans="1:8">
      <c r="A41" t="s">
        <v>107</v>
      </c>
      <c r="B41" t="str">
        <f>"259100370436"</f>
        <v>259100370436</v>
      </c>
      <c r="C41" t="s">
        <v>108</v>
      </c>
      <c r="D41" t="str">
        <f>"303192052558"</f>
        <v>303192052558</v>
      </c>
      <c r="E41" t="str">
        <f>"23"</f>
        <v>23</v>
      </c>
      <c r="F41" t="str">
        <f>"14056.96"</f>
        <v>14056.96</v>
      </c>
      <c r="G41" t="str">
        <f>"8434.18"</f>
        <v>8434.18</v>
      </c>
      <c r="H41" t="s">
        <v>13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export_1_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2025-12-08T01:36:00Z</dcterms:created>
  <dcterms:modified xsi:type="dcterms:W3CDTF">2025-12-25T01:35:08Z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D70F2FA7A0F3471DA3E1C6DFB2201B69_13</vt:lpwstr>
  </property>
  <property fmtid="{D5CDD505-2E9C-101B-9397-08002B2CF9AE}" pid="3" name="KSOProductBuildVer">
    <vt:lpwstr>2052-12.1.0.23542</vt:lpwstr>
  </property>
</Properties>
</file>